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IMULATEUR" sheetId="1" state="visible" r:id="rId2"/>
    <sheet name="INFOS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<sst xmlns="http://schemas.openxmlformats.org/spreadsheetml/2006/main" count="86" uniqueCount="70">
  <si>
    <t xml:space="preserve">SIMULATEUR TARIFS PERISCOLAIRE ET EXTRASCOLAIRE</t>
  </si>
  <si>
    <r>
      <rPr>
        <b val="true"/>
        <sz val="18"/>
        <rFont val="Calibri"/>
        <family val="2"/>
        <charset val="1"/>
      </rPr>
      <t xml:space="preserve">Merci de rentrer votre revenu fiscal de référence se trouvant sur vos documents CAF 
</t>
    </r>
    <r>
      <rPr>
        <b val="true"/>
        <u val="single"/>
        <sz val="18"/>
        <rFont val="Calibri"/>
        <family val="2"/>
        <charset val="1"/>
      </rPr>
      <t xml:space="preserve">OU
</t>
    </r>
    <r>
      <rPr>
        <b val="true"/>
        <sz val="18"/>
        <rFont val="Calibri"/>
        <family val="2"/>
        <charset val="1"/>
      </rPr>
      <t xml:space="preserve"> si vous n'en disposez pas votre revenu avant abattement et votre nombre de part se trouvant sur votre dernier avis d'imposition</t>
    </r>
  </si>
  <si>
    <t xml:space="preserve">QUOTIENT FAMILIAL (CAF)</t>
  </si>
  <si>
    <t xml:space="preserve">SIMULATEUR A TITRE INDICATIF ! LES TARIFS PEUVENT ETRE DIFFERENTS EN FONCTION DES INFORMATIONS COMMUNIQUEES AU SERVICE ENFANCE JEUNESSE</t>
  </si>
  <si>
    <t xml:space="preserve">Ou (Si pas de QF)</t>
  </si>
  <si>
    <t xml:space="preserve">REVENUS AVANT 
ABATTEMENT</t>
  </si>
  <si>
    <t xml:space="preserve">NOMBRE
 DE PARTS</t>
  </si>
  <si>
    <r>
      <rPr>
        <b val="true"/>
        <sz val="20"/>
        <color rgb="FF000000"/>
        <rFont val="Calibri"/>
        <family val="2"/>
        <charset val="1"/>
      </rPr>
      <t xml:space="preserve">TARIFS
PERISCOLAIRE </t>
    </r>
    <r>
      <rPr>
        <b val="true"/>
        <sz val="20"/>
        <color rgb="FF00B050"/>
        <rFont val="Calibri"/>
        <family val="2"/>
        <charset val="1"/>
      </rPr>
      <t xml:space="preserve">*</t>
    </r>
  </si>
  <si>
    <t xml:space="preserve">Vous résidez sur le territoire de la Covati ou de la Communauté de communes Forêt, Seine et Suzon</t>
  </si>
  <si>
    <r>
      <rPr>
        <b val="true"/>
        <sz val="18"/>
        <color rgb="FF000000"/>
        <rFont val="Calibri"/>
        <family val="2"/>
        <charset val="1"/>
      </rPr>
      <t xml:space="preserve">Vous résidez </t>
    </r>
    <r>
      <rPr>
        <b val="true"/>
        <u val="single"/>
        <sz val="18"/>
        <color rgb="FFFF0000"/>
        <rFont val="Calibri"/>
        <family val="2"/>
        <charset val="1"/>
      </rPr>
      <t xml:space="preserve">hors territoire</t>
    </r>
    <r>
      <rPr>
        <b val="true"/>
        <sz val="18"/>
        <color rgb="FF000000"/>
        <rFont val="Calibri"/>
        <family val="2"/>
        <charset val="1"/>
      </rPr>
      <t xml:space="preserve"> de la Covati ou de la Communauté de communes Forêt, Seine et Suzon</t>
    </r>
  </si>
  <si>
    <t xml:space="preserve">TARIFS
EXTRASCOLAIRE</t>
  </si>
  <si>
    <t xml:space="preserve">Accueil matin et soir</t>
  </si>
  <si>
    <t xml:space="preserve">Journée avec repas</t>
  </si>
  <si>
    <r>
      <rPr>
        <b val="true"/>
        <sz val="18"/>
        <rFont val="Calibri"/>
        <family val="2"/>
        <charset val="1"/>
      </rPr>
      <t xml:space="preserve">Repas midi </t>
    </r>
    <r>
      <rPr>
        <b val="true"/>
        <sz val="18"/>
        <color rgb="FF953735"/>
        <rFont val="Calibri"/>
        <family val="2"/>
        <charset val="1"/>
      </rPr>
      <t xml:space="preserve">**</t>
    </r>
  </si>
  <si>
    <t xml:space="preserve">Journée sans repas</t>
  </si>
  <si>
    <r>
      <rPr>
        <b val="true"/>
        <sz val="18"/>
        <rFont val="Calibri"/>
        <family val="2"/>
        <charset val="1"/>
      </rPr>
      <t xml:space="preserve">Repas ULIS </t>
    </r>
    <r>
      <rPr>
        <b val="true"/>
        <sz val="18"/>
        <color rgb="FF953735"/>
        <rFont val="Calibri"/>
        <family val="2"/>
        <charset val="1"/>
      </rPr>
      <t xml:space="preserve">**</t>
    </r>
  </si>
  <si>
    <t xml:space="preserve">½ Journée avec repas</t>
  </si>
  <si>
    <r>
      <rPr>
        <b val="true"/>
        <sz val="18"/>
        <rFont val="Calibri"/>
        <family val="2"/>
        <charset val="1"/>
      </rPr>
      <t xml:space="preserve">Panier repas </t>
    </r>
    <r>
      <rPr>
        <b val="true"/>
        <sz val="18"/>
        <color rgb="FF953735"/>
        <rFont val="Calibri"/>
        <family val="2"/>
        <charset val="1"/>
      </rPr>
      <t xml:space="preserve">**
</t>
    </r>
    <r>
      <rPr>
        <b val="true"/>
        <sz val="11"/>
        <color rgb="FF953735"/>
        <rFont val="Calibri"/>
        <family val="2"/>
        <charset val="1"/>
      </rPr>
      <t xml:space="preserve">(pour les enfants porteurs d'un PAI)</t>
    </r>
  </si>
  <si>
    <t xml:space="preserve">½ Journée sans repas</t>
  </si>
  <si>
    <t xml:space="preserve">* Tarifs valables uniquement pour les élèves fréquentant  l'école publique</t>
  </si>
  <si>
    <t xml:space="preserve">** Le prix du repas comprend le temps de garde</t>
  </si>
  <si>
    <t xml:space="preserve">Périscolaire</t>
  </si>
  <si>
    <t xml:space="preserve">EUROS</t>
  </si>
  <si>
    <t xml:space="preserve">Extrascolaire</t>
  </si>
  <si>
    <t xml:space="preserve">Taux d’effort matin et  soir : 0.051%</t>
  </si>
  <si>
    <t xml:space="preserve">Plancher (QF 392)</t>
  </si>
  <si>
    <t xml:space="preserve">0.20€</t>
  </si>
  <si>
    <t xml:space="preserve">Plancher (QF 750)</t>
  </si>
  <si>
    <t xml:space="preserve">5.63€</t>
  </si>
  <si>
    <t xml:space="preserve">Plafond (QF 1470)</t>
  </si>
  <si>
    <t xml:space="preserve">0.75€</t>
  </si>
  <si>
    <t xml:space="preserve">Plafond (QF 1266.50)</t>
  </si>
  <si>
    <t xml:space="preserve">19.00€</t>
  </si>
  <si>
    <t xml:space="preserve">Taux d’effort Repas midi : 0.47%</t>
  </si>
  <si>
    <t xml:space="preserve">Repas midi</t>
  </si>
  <si>
    <t xml:space="preserve">Plancher (QF 894)</t>
  </si>
  <si>
    <t xml:space="preserve">4.20€</t>
  </si>
  <si>
    <t xml:space="preserve">2.40€</t>
  </si>
  <si>
    <t xml:space="preserve">Plafond (QF 1596)</t>
  </si>
  <si>
    <t xml:space="preserve">7.50€</t>
  </si>
  <si>
    <t xml:space="preserve">Plafond (QF 1350)</t>
  </si>
  <si>
    <t xml:space="preserve">13.50€</t>
  </si>
  <si>
    <t xml:space="preserve">Taux d'effort repas ULIS : 0,27%</t>
  </si>
  <si>
    <t xml:space="preserve">Repas ULIS</t>
  </si>
  <si>
    <t xml:space="preserve">Plancher (QF 1259)</t>
  </si>
  <si>
    <t xml:space="preserve">3.40€</t>
  </si>
  <si>
    <t xml:space="preserve">4.50€</t>
  </si>
  <si>
    <t xml:space="preserve">Plafond (QF 1667)</t>
  </si>
  <si>
    <t xml:space="preserve">Plafond (QF 1309.50)</t>
  </si>
  <si>
    <t xml:space="preserve">13.75€</t>
  </si>
  <si>
    <t xml:space="preserve">Taux d'effort Panier repas  : 0,204%</t>
  </si>
  <si>
    <t xml:space="preserve">Panier</t>
  </si>
  <si>
    <t xml:space="preserve">0.80€</t>
  </si>
  <si>
    <t xml:space="preserve">1.20€</t>
  </si>
  <si>
    <t xml:space="preserve">Repas</t>
  </si>
  <si>
    <t xml:space="preserve">3.00€</t>
  </si>
  <si>
    <t xml:space="preserve">6.75€</t>
  </si>
  <si>
    <t xml:space="preserve">Si journée avec repas avec QF ≤ à 750 alors le taux d’effort : 0.75%</t>
  </si>
  <si>
    <t xml:space="preserve">Si journée avec repas avec QF ≥ à 751 alors taux d’effort : 1.30%</t>
  </si>
  <si>
    <t xml:space="preserve">Si journée avec repas avec QF ≥ à 961 alors le taux d’effort : 1.50%</t>
  </si>
  <si>
    <t xml:space="preserve">Tarif provisoire</t>
  </si>
  <si>
    <t xml:space="preserve">Si journée sans repas avec QF ≤ à 750 alors le taux d’effort : 0.32%</t>
  </si>
  <si>
    <t xml:space="preserve">Si journée sans repas avec QF ≥ à 751 alors le taux d’effort : 0.90%</t>
  </si>
  <si>
    <t xml:space="preserve">Si journée sans repas avec QF ≥ à 961 alors le taux d’effort : 1.00%</t>
  </si>
  <si>
    <t xml:space="preserve">Si ½ journée avec repas avec QF ≤ à 750 alors le taux d’effort : 0.60%</t>
  </si>
  <si>
    <t xml:space="preserve">Si ½ journée avec repas avec QF ≥ à 751 alors le taux d’effort : 1%</t>
  </si>
  <si>
    <t xml:space="preserve">Si ½ journée avec repas avec QF ≥ à 961 alors le taux d’effort : 1.05%</t>
  </si>
  <si>
    <t xml:space="preserve">Si ½ journée sans repas avec QF ≤ à 750 alors le taux d’effort : 0.16%</t>
  </si>
  <si>
    <t xml:space="preserve">Si ½ journée sans repas avec QF ≥ à 751 alors le taux d’effort : 0.45%</t>
  </si>
  <si>
    <t xml:space="preserve">Si ½ journée sans repas avec QF ≥ à 961 alors le taux d’effort : 0.50%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</si>
</sst>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#,##0.00\ _€"/>
    <numFmt numFmtId="167" formatCode="0.00\ %"/>
    <numFmt numFmtId="168" formatCode="#,##0.00&quot; €&quot;"/>
  </numFmts>
  <fonts count="3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26"/>
      <color rgb="FFFF0000"/>
      <name val="Calibri"/>
      <family val="2"/>
      <charset val="1"/>
    </font>
    <font>
      <sz val="26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b val="true"/>
      <u val="single"/>
      <sz val="18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36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b val="true"/>
      <sz val="17"/>
      <color rgb="FFFFFFFF"/>
      <name val="Calibri"/>
      <family val="2"/>
      <charset val="1"/>
    </font>
    <font>
      <b val="true"/>
      <sz val="14"/>
      <color rgb="FFFF0000"/>
      <name val="Calibri"/>
      <family val="2"/>
      <charset val="1"/>
    </font>
    <font>
      <sz val="14"/>
      <color rgb="FF000000"/>
      <name val="Calibri"/>
      <family val="2"/>
      <charset val="1"/>
    </font>
    <font>
      <sz val="36"/>
      <color rgb="FF000000"/>
      <name val="Calibri"/>
      <family val="2"/>
      <charset val="1"/>
    </font>
    <font>
      <b val="true"/>
      <sz val="36"/>
      <color rgb="FFFFFFFF"/>
      <name val="Calibri"/>
      <family val="2"/>
      <charset val="1"/>
    </font>
    <font>
      <sz val="28"/>
      <color rgb="FFFFFFFF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20"/>
      <color rgb="FF00B05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u val="single"/>
      <sz val="18"/>
      <color rgb="FFFF0000"/>
      <name val="Calibri"/>
      <family val="2"/>
      <charset val="1"/>
    </font>
    <font>
      <b val="true"/>
      <sz val="22"/>
      <color rgb="FFFFFFFF"/>
      <name val="Calibri"/>
      <family val="2"/>
      <charset val="1"/>
    </font>
    <font>
      <sz val="22"/>
      <color rgb="FFFFFFFF"/>
      <name val="Calibri"/>
      <family val="2"/>
      <charset val="1"/>
    </font>
    <font>
      <b val="true"/>
      <sz val="18"/>
      <color rgb="FF953735"/>
      <name val="Calibri"/>
      <family val="2"/>
      <charset val="1"/>
    </font>
    <font>
      <b val="true"/>
      <sz val="11"/>
      <color rgb="FF953735"/>
      <name val="Calibri"/>
      <family val="2"/>
      <charset val="1"/>
    </font>
    <font>
      <b val="true"/>
      <i val="true"/>
      <sz val="14"/>
      <color rgb="FF00B050"/>
      <name val="Calibri"/>
      <family val="2"/>
      <charset val="1"/>
    </font>
    <font>
      <b val="true"/>
      <i val="true"/>
      <sz val="14"/>
      <color rgb="FF953735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FFFF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6E0EC"/>
        <bgColor rgb="FFDCE6F2"/>
      </patternFill>
    </fill>
    <fill>
      <patternFill patternType="solid">
        <fgColor rgb="FFFFCCFF"/>
        <bgColor rgb="FFE6E0EC"/>
      </patternFill>
    </fill>
    <fill>
      <patternFill patternType="solid">
        <fgColor rgb="FFDCE6F2"/>
        <bgColor rgb="FFE6E0EC"/>
      </patternFill>
    </fill>
    <fill>
      <patternFill patternType="solid">
        <fgColor rgb="FFFFFFFF"/>
        <bgColor rgb="FFEBF1DE"/>
      </patternFill>
    </fill>
    <fill>
      <patternFill patternType="solid">
        <fgColor rgb="FF000000"/>
        <bgColor rgb="FF003300"/>
      </patternFill>
    </fill>
    <fill>
      <patternFill patternType="solid">
        <fgColor rgb="FFEBF1DE"/>
        <bgColor rgb="FFFDEADA"/>
      </patternFill>
    </fill>
    <fill>
      <patternFill patternType="solid">
        <fgColor rgb="FFFFFF99"/>
        <bgColor rgb="FFFDEADA"/>
      </patternFill>
    </fill>
    <fill>
      <patternFill patternType="solid">
        <fgColor rgb="FFDDD9C3"/>
        <bgColor rgb="FFE6E0EC"/>
      </patternFill>
    </fill>
    <fill>
      <patternFill patternType="solid">
        <fgColor rgb="FFFDEADA"/>
        <bgColor rgb="FFEBF1DE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 style="thick"/>
      <right/>
      <top style="thick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 style="double"/>
      <top/>
      <bottom style="medium"/>
      <diagonal/>
    </border>
    <border diagonalUp="false" diagonalDown="false">
      <left style="medium"/>
      <right style="double"/>
      <top style="double"/>
      <bottom/>
      <diagonal/>
    </border>
    <border diagonalUp="false" diagonalDown="false">
      <left style="double"/>
      <right style="double"/>
      <top style="double"/>
      <bottom style="medium"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double"/>
      <top/>
      <bottom/>
      <diagonal/>
    </border>
    <border diagonalUp="false" diagonalDown="false">
      <left style="double"/>
      <right style="double"/>
      <top style="medium"/>
      <bottom style="medium"/>
      <diagonal/>
    </border>
    <border diagonalUp="false" diagonalDown="false">
      <left style="medium"/>
      <right style="double"/>
      <top style="medium"/>
      <bottom/>
      <diagonal/>
    </border>
    <border diagonalUp="false" diagonalDown="false">
      <left style="double"/>
      <right style="double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  <border diagonalUp="false" diagonalDown="false">
      <left style="double"/>
      <right style="double"/>
      <top style="medium"/>
      <bottom style="double"/>
      <diagonal/>
    </border>
    <border diagonalUp="false" diagonalDown="false">
      <left style="medium"/>
      <right style="double"/>
      <top style="medium"/>
      <bottom style="double"/>
      <diagonal/>
    </border>
    <border diagonalUp="false" diagonalDown="false">
      <left style="double"/>
      <right style="medium"/>
      <top style="medium"/>
      <bottom style="double"/>
      <diagonal/>
    </border>
    <border diagonalUp="false" diagonalDown="false">
      <left/>
      <right/>
      <top style="double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6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7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9" fillId="8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8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9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2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0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8" fillId="0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7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7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7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32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3" fillId="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2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  <color rgb="FF8064A2"/>
      </font>
    </dxf>
    <dxf>
      <font>
        <b val="1"/>
        <i val="0"/>
        <color rgb="FF8064A2"/>
      </font>
    </dxf>
    <dxf>
      <font>
        <b val="1"/>
        <i val="0"/>
        <color rgb="FFFF0000"/>
      </font>
    </dxf>
    <dxf>
      <font>
        <b val="1"/>
        <i val="0"/>
        <color rgb="FFFF0000"/>
      </font>
    </dxf>
    <dxf>
      <font>
        <color rgb="FF9C0006"/>
      </font>
    </dxf>
    <dxf>
      <font>
        <color rgb="FF9C0006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53735"/>
      <rgbColor rgb="FFEBF1DE"/>
      <rgbColor rgb="FFDCE6F2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FF"/>
      <rgbColor rgb="FFCC99FF"/>
      <rgbColor rgb="FFFDEADA"/>
      <rgbColor rgb="FF3366FF"/>
      <rgbColor rgb="FF33CCCC"/>
      <rgbColor rgb="FF99CC00"/>
      <rgbColor rgb="FFFFCC00"/>
      <rgbColor rgb="FFFF9900"/>
      <rgbColor rgb="FFFF6600"/>
      <rgbColor rgb="FF8064A2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1236240</xdr:colOff>
      <xdr:row>3</xdr:row>
      <xdr:rowOff>9000</xdr:rowOff>
    </xdr:from>
    <xdr:to>
      <xdr:col>3</xdr:col>
      <xdr:colOff>1959120</xdr:colOff>
      <xdr:row>3</xdr:row>
      <xdr:rowOff>604080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6695280" y="1447200"/>
          <a:ext cx="722880" cy="595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"/>
  <sheetViews>
    <sheetView showFormulas="false" showGridLines="true" showRowColHeaders="true" showZeros="true" rightToLeft="false" tabSelected="true" showOutlineSymbols="true" defaultGridColor="true" view="normal" topLeftCell="A1" colorId="64" zoomScale="62" zoomScaleNormal="62" zoomScalePageLayoutView="100" workbookViewId="0">
      <selection pane="topLeft" activeCell="C7" activeCellId="2" sqref="C4 C6 C7"/>
    </sheetView>
  </sheetViews>
  <sheetFormatPr defaultColWidth="10.453125" defaultRowHeight="14.25" zeroHeight="false" outlineLevelRow="0" outlineLevelCol="0"/>
  <cols>
    <col collapsed="false" customWidth="true" hidden="false" outlineLevel="0" max="1" min="1" style="1" width="0.91"/>
    <col collapsed="false" customWidth="true" hidden="false" outlineLevel="0" max="2" min="2" style="1" width="35.36"/>
    <col collapsed="false" customWidth="true" hidden="false" outlineLevel="0" max="3" min="3" style="1" width="41.18"/>
    <col collapsed="false" customWidth="true" hidden="false" outlineLevel="0" max="4" min="4" style="1" width="40.63"/>
    <col collapsed="false" customWidth="true" hidden="false" outlineLevel="0" max="5" min="5" style="2" width="2.09"/>
    <col collapsed="false" customWidth="true" hidden="false" outlineLevel="0" max="6" min="6" style="1" width="32.18"/>
    <col collapsed="false" customWidth="true" hidden="false" outlineLevel="0" max="7" min="7" style="3" width="40.73"/>
    <col collapsed="false" customWidth="true" hidden="false" outlineLevel="0" max="8" min="8" style="3" width="40.63"/>
  </cols>
  <sheetData>
    <row r="1" s="5" customFormat="true" ht="36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</row>
    <row r="2" customFormat="false" ht="72.75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</row>
    <row r="3" customFormat="false" ht="4.5" hidden="false" customHeight="true" outlineLevel="0" collapsed="false"/>
    <row r="4" customFormat="false" ht="54" hidden="false" customHeight="true" outlineLevel="0" collapsed="false">
      <c r="B4" s="7" t="s">
        <v>2</v>
      </c>
      <c r="C4" s="8"/>
      <c r="D4" s="9"/>
      <c r="E4" s="10" t="s">
        <v>3</v>
      </c>
      <c r="F4" s="10"/>
      <c r="G4" s="10"/>
      <c r="H4" s="10"/>
    </row>
    <row r="5" customFormat="false" ht="15" hidden="false" customHeight="true" outlineLevel="0" collapsed="false">
      <c r="B5" s="11" t="s">
        <v>4</v>
      </c>
      <c r="C5" s="11"/>
      <c r="D5" s="12"/>
    </row>
    <row r="6" customFormat="false" ht="54" hidden="false" customHeight="true" outlineLevel="0" collapsed="false">
      <c r="B6" s="13" t="s">
        <v>5</v>
      </c>
      <c r="C6" s="14"/>
      <c r="D6" s="15" t="e">
        <f aca="false">SUM(C6/C7)</f>
        <v>#DIV/0!</v>
      </c>
      <c r="E6" s="16" t="e">
        <f aca="false">IF(D6&gt;0,"VEUILLEZ REPORTER CE RESULTAT DANS LA CASE QUOTIENT FAMILIAL",IF(D6&lt;0,""))</f>
        <v>#DIV/0!</v>
      </c>
      <c r="F6" s="16"/>
      <c r="G6" s="16"/>
      <c r="H6" s="16"/>
    </row>
    <row r="7" customFormat="false" ht="54" hidden="false" customHeight="true" outlineLevel="0" collapsed="false">
      <c r="B7" s="13" t="s">
        <v>6</v>
      </c>
      <c r="C7" s="17"/>
      <c r="D7" s="15"/>
      <c r="E7" s="16"/>
      <c r="F7" s="16"/>
      <c r="G7" s="16"/>
      <c r="H7" s="16"/>
    </row>
    <row r="8" customFormat="false" ht="6" hidden="false" customHeight="true" outlineLevel="0" collapsed="false"/>
    <row r="9" s="18" customFormat="true" ht="92.25" hidden="false" customHeight="true" outlineLevel="0" collapsed="false">
      <c r="B9" s="19" t="s">
        <v>7</v>
      </c>
      <c r="C9" s="20" t="s">
        <v>8</v>
      </c>
      <c r="D9" s="21" t="s">
        <v>9</v>
      </c>
      <c r="E9" s="22"/>
      <c r="F9" s="23" t="s">
        <v>10</v>
      </c>
      <c r="G9" s="24" t="s">
        <v>8</v>
      </c>
      <c r="H9" s="25" t="s">
        <v>9</v>
      </c>
    </row>
    <row r="10" s="18" customFormat="true" ht="16.5" hidden="false" customHeight="true" outlineLevel="0" collapsed="false">
      <c r="A10" s="26"/>
      <c r="B10" s="27" t="s">
        <v>11</v>
      </c>
      <c r="C10" s="28" t="str">
        <f aca="false">IF(INFOS!C16&lt;=0.2,"0,20",IF(INFOS!C16&gt;=0.75,"0,75",IF(AND(INFOS!C16&gt;0.2,INFOS!C16&lt;0.75,INFOS!C16),INFOS!C16)))</f>
        <v>0,20</v>
      </c>
      <c r="D10" s="29" t="n">
        <f aca="false">C10+(15%*C10)</f>
        <v>0.23</v>
      </c>
      <c r="E10" s="22"/>
      <c r="F10" s="30" t="s">
        <v>12</v>
      </c>
      <c r="G10" s="31" t="str">
        <f aca="false">IF(INFOS!B16&lt;=5.63,"5,63",IF(INFOS!B16&gt;=19,"19,00",IF(AND(INFOS!B16&gt;5.63,INFOS!B16&lt;19,INFOS!B16),INFOS!B16)))</f>
        <v>5,63</v>
      </c>
      <c r="H10" s="29" t="n">
        <f aca="false">G10+(15%*G10)</f>
        <v>6.4745</v>
      </c>
    </row>
    <row r="11" s="18" customFormat="true" ht="16.5" hidden="false" customHeight="true" outlineLevel="0" collapsed="false">
      <c r="A11" s="26"/>
      <c r="B11" s="27"/>
      <c r="C11" s="28"/>
      <c r="D11" s="29"/>
      <c r="E11" s="32"/>
      <c r="F11" s="30"/>
      <c r="G11" s="31"/>
      <c r="H11" s="29"/>
    </row>
    <row r="12" s="18" customFormat="true" ht="16.5" hidden="false" customHeight="true" outlineLevel="0" collapsed="false">
      <c r="A12" s="26"/>
      <c r="B12" s="33" t="s">
        <v>13</v>
      </c>
      <c r="C12" s="34" t="str">
        <f aca="false">IF(INFOS!C18&lt;=4.2,"4,20",IF(INFOS!C18&gt;=7.5,"7,50",IF(AND(INFOS!C18&gt;4.2,INFOS!C18&lt;7.5,INFOS!C18),INFOS!C18)))</f>
        <v>4,20</v>
      </c>
      <c r="D12" s="35" t="n">
        <f aca="false">C12+(15%*C12)</f>
        <v>4.83</v>
      </c>
      <c r="E12" s="32"/>
      <c r="F12" s="36" t="s">
        <v>14</v>
      </c>
      <c r="G12" s="37" t="str">
        <f aca="false">IF(INFOS!B18&lt;=2.4,"2,40",IF(INFOS!B18&gt;=13.5,"13,50",IF(AND(INFOS!B18&gt;2.4,INFOS!B18&lt;13.5,INFOS!B18),INFOS!B18)))</f>
        <v>2,40</v>
      </c>
      <c r="H12" s="35" t="n">
        <f aca="false">G12+(15%*G12)</f>
        <v>2.76</v>
      </c>
    </row>
    <row r="13" s="18" customFormat="true" ht="16.5" hidden="false" customHeight="true" outlineLevel="0" collapsed="false">
      <c r="A13" s="26"/>
      <c r="B13" s="33"/>
      <c r="C13" s="34"/>
      <c r="D13" s="35"/>
      <c r="E13" s="32"/>
      <c r="F13" s="36"/>
      <c r="G13" s="37"/>
      <c r="H13" s="35"/>
    </row>
    <row r="14" s="18" customFormat="true" ht="16.5" hidden="false" customHeight="true" outlineLevel="0" collapsed="false">
      <c r="A14" s="26"/>
      <c r="B14" s="33" t="s">
        <v>15</v>
      </c>
      <c r="C14" s="34" t="str">
        <f aca="false">IF(INFOS!C20&lt;=3.4,"3,40",IF(INFOS!C20&gt;=4.5,"4,50",IF(AND(INFOS!C20&gt;3.4,INFOS!C20&lt;4.5,INFOS!C20),INFOS!C20)))</f>
        <v>3,40</v>
      </c>
      <c r="D14" s="35" t="n">
        <f aca="false">C14+(15%*C14)</f>
        <v>3.91</v>
      </c>
      <c r="E14" s="32"/>
      <c r="F14" s="36" t="s">
        <v>16</v>
      </c>
      <c r="G14" s="31" t="str">
        <f aca="false">IF(INFOS!B20&lt;=4.5,"4,50",IF(INFOS!B20&gt;=13.75,"13,75",IF(AND(INFOS!B20&gt;4.5,INFOS!B20&lt;13.75,INFOS!B18),INFOS!B18)))</f>
        <v>4,50</v>
      </c>
      <c r="H14" s="35" t="n">
        <f aca="false">G14+(15%*G14)</f>
        <v>5.175</v>
      </c>
    </row>
    <row r="15" s="18" customFormat="true" ht="16.5" hidden="false" customHeight="true" outlineLevel="0" collapsed="false">
      <c r="A15" s="26"/>
      <c r="B15" s="33"/>
      <c r="C15" s="34"/>
      <c r="D15" s="35"/>
      <c r="E15" s="32"/>
      <c r="F15" s="36"/>
      <c r="G15" s="31"/>
      <c r="H15" s="35"/>
    </row>
    <row r="16" s="18" customFormat="true" ht="16.5" hidden="false" customHeight="true" outlineLevel="0" collapsed="false">
      <c r="A16" s="26"/>
      <c r="B16" s="38" t="s">
        <v>17</v>
      </c>
      <c r="C16" s="39" t="str">
        <f aca="false">IF(INFOS!C22&lt;=0.8,"0,80",IF(INFOS!C22&gt;=3,"3,00",IF(AND(INFOS!C22&gt;0.8,INFOS!C22&lt;3,INFOS!C22),INFOS!C22)))</f>
        <v>0,80</v>
      </c>
      <c r="D16" s="40" t="n">
        <f aca="false">C16+(15%*C16)</f>
        <v>0.92</v>
      </c>
      <c r="E16" s="32"/>
      <c r="F16" s="41" t="s">
        <v>18</v>
      </c>
      <c r="G16" s="42" t="str">
        <f aca="false">IF(INFOS!B22&lt;=1.2,"1,20",IF(INFOS!B22&gt;=6.75,"6,75",IF(AND(INFOS!B22&gt;1.2,INFOS!B22&lt;6.75,INFOS!B22),INFOS!B22)))</f>
        <v>1,20</v>
      </c>
      <c r="H16" s="40" t="n">
        <f aca="false">G16+(15%*G16)</f>
        <v>1.38</v>
      </c>
    </row>
    <row r="17" s="18" customFormat="true" ht="21" hidden="false" customHeight="true" outlineLevel="0" collapsed="false">
      <c r="A17" s="26"/>
      <c r="B17" s="38"/>
      <c r="C17" s="39"/>
      <c r="D17" s="40"/>
      <c r="E17" s="32"/>
      <c r="F17" s="41"/>
      <c r="G17" s="42"/>
      <c r="H17" s="40"/>
    </row>
    <row r="18" s="43" customFormat="true" ht="18" hidden="false" customHeight="false" outlineLevel="0" collapsed="false">
      <c r="B18" s="44" t="s">
        <v>19</v>
      </c>
      <c r="C18" s="44"/>
      <c r="D18" s="44"/>
      <c r="E18" s="45"/>
      <c r="G18" s="46"/>
      <c r="H18" s="46"/>
    </row>
    <row r="19" customFormat="false" ht="18" hidden="false" customHeight="false" outlineLevel="0" collapsed="false">
      <c r="B19" s="47" t="s">
        <v>20</v>
      </c>
      <c r="C19" s="47"/>
      <c r="D19" s="47"/>
    </row>
    <row r="20" customFormat="false" ht="14.25" hidden="false" customHeight="false" outlineLevel="0" collapsed="false">
      <c r="C20" s="48"/>
    </row>
  </sheetData>
  <sheetProtection sheet="true" password="ca4b" objects="true" scenarios="true"/>
  <mergeCells count="32">
    <mergeCell ref="A1:H1"/>
    <mergeCell ref="A2:H2"/>
    <mergeCell ref="E4:H4"/>
    <mergeCell ref="B5:C5"/>
    <mergeCell ref="D6:D7"/>
    <mergeCell ref="E6:H7"/>
    <mergeCell ref="B10:B11"/>
    <mergeCell ref="C10:C11"/>
    <mergeCell ref="D10:D11"/>
    <mergeCell ref="F10:F11"/>
    <mergeCell ref="G10:G11"/>
    <mergeCell ref="H10:H11"/>
    <mergeCell ref="B12:B13"/>
    <mergeCell ref="C12:C13"/>
    <mergeCell ref="D12:D13"/>
    <mergeCell ref="F12:F13"/>
    <mergeCell ref="G12:G13"/>
    <mergeCell ref="H12:H13"/>
    <mergeCell ref="B14:B15"/>
    <mergeCell ref="C14:C15"/>
    <mergeCell ref="D14:D15"/>
    <mergeCell ref="F14:F15"/>
    <mergeCell ref="G14:G15"/>
    <mergeCell ref="H14:H15"/>
    <mergeCell ref="B16:B17"/>
    <mergeCell ref="C16:C17"/>
    <mergeCell ref="D16:D17"/>
    <mergeCell ref="F16:F17"/>
    <mergeCell ref="G16:G17"/>
    <mergeCell ref="H16:H17"/>
    <mergeCell ref="B18:D18"/>
    <mergeCell ref="B19:D19"/>
  </mergeCells>
  <conditionalFormatting sqref="H10:H17">
    <cfRule type="expression" priority="2" aboveAverage="0" equalAverage="0" bottom="0" percent="0" rank="0" text="" dxfId="0">
      <formula>$C$4&lt;&gt;""</formula>
    </cfRule>
  </conditionalFormatting>
  <conditionalFormatting sqref="D10:D17">
    <cfRule type="expression" priority="3" aboveAverage="0" equalAverage="0" bottom="0" percent="0" rank="0" text="" dxfId="1">
      <formula>$C$4&lt;&gt;""</formula>
    </cfRule>
  </conditionalFormatting>
  <conditionalFormatting sqref="G10:G17">
    <cfRule type="expression" priority="4" aboveAverage="0" equalAverage="0" bottom="0" percent="0" rank="0" text="" dxfId="2">
      <formula>$C$4&lt;&gt;""</formula>
    </cfRule>
  </conditionalFormatting>
  <conditionalFormatting sqref="C10:C17">
    <cfRule type="expression" priority="5" aboveAverage="0" equalAverage="0" bottom="0" percent="0" rank="0" text="" dxfId="3">
      <formula>$C$4&lt;&gt;""</formula>
    </cfRule>
  </conditionalFormatting>
  <conditionalFormatting sqref="E6">
    <cfRule type="cellIs" priority="6" operator="greaterThan" aboveAverage="0" equalAverage="0" bottom="0" percent="0" rank="0" text="" dxfId="4">
      <formula>0</formula>
    </cfRule>
  </conditionalFormatting>
  <conditionalFormatting sqref="D6:D7">
    <cfRule type="cellIs" priority="7" operator="greaterThan" aboveAverage="0" equalAverage="0" bottom="0" percent="0" rank="0" text="" dxfId="5">
      <formula>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" activeCellId="3" sqref="C4 C6 C7 B7"/>
    </sheetView>
  </sheetViews>
  <sheetFormatPr defaultColWidth="10.453125" defaultRowHeight="14.25" zeroHeight="false" outlineLevelRow="0" outlineLevelCol="0"/>
  <cols>
    <col collapsed="false" customWidth="true" hidden="false" outlineLevel="0" max="1" min="1" style="49" width="34.09"/>
    <col collapsed="false" customWidth="true" hidden="false" outlineLevel="0" max="2" min="2" style="1" width="12.54"/>
    <col collapsed="false" customWidth="true" hidden="false" outlineLevel="0" max="3" min="3" style="1" width="19.27"/>
    <col collapsed="false" customWidth="true" hidden="false" outlineLevel="0" max="4" min="4" style="50" width="7.54"/>
    <col collapsed="false" customWidth="true" hidden="false" outlineLevel="0" max="5" min="5" style="1" width="1.36"/>
    <col collapsed="false" customWidth="true" hidden="false" outlineLevel="0" max="6" min="6" style="1" width="17.36"/>
    <col collapsed="false" customWidth="true" hidden="false" outlineLevel="0" max="7" min="7" style="1" width="21.82"/>
    <col collapsed="false" customWidth="true" hidden="false" outlineLevel="0" max="8" min="8" style="50" width="8.18"/>
  </cols>
  <sheetData>
    <row r="1" customFormat="false" ht="6.75" hidden="false" customHeight="true" outlineLevel="0" collapsed="false"/>
    <row r="2" s="54" customFormat="true" ht="24" hidden="false" customHeight="true" outlineLevel="0" collapsed="false">
      <c r="A2" s="51"/>
      <c r="B2" s="52" t="s">
        <v>21</v>
      </c>
      <c r="C2" s="52"/>
      <c r="D2" s="53" t="s">
        <v>22</v>
      </c>
      <c r="F2" s="52" t="s">
        <v>23</v>
      </c>
      <c r="G2" s="52"/>
      <c r="H2" s="53" t="s">
        <v>22</v>
      </c>
    </row>
    <row r="3" s="54" customFormat="true" ht="19.5" hidden="false" customHeight="true" outlineLevel="0" collapsed="false">
      <c r="A3" s="55" t="s">
        <v>24</v>
      </c>
      <c r="B3" s="53" t="s">
        <v>11</v>
      </c>
      <c r="C3" s="56" t="s">
        <v>25</v>
      </c>
      <c r="D3" s="57" t="s">
        <v>26</v>
      </c>
      <c r="F3" s="58" t="s">
        <v>12</v>
      </c>
      <c r="G3" s="56" t="s">
        <v>27</v>
      </c>
      <c r="H3" s="57" t="s">
        <v>28</v>
      </c>
    </row>
    <row r="4" s="54" customFormat="true" ht="19.5" hidden="false" customHeight="true" outlineLevel="0" collapsed="false">
      <c r="A4" s="55"/>
      <c r="B4" s="53"/>
      <c r="C4" s="59" t="s">
        <v>29</v>
      </c>
      <c r="D4" s="60" t="s">
        <v>30</v>
      </c>
      <c r="F4" s="58"/>
      <c r="G4" s="59" t="s">
        <v>31</v>
      </c>
      <c r="H4" s="60" t="s">
        <v>32</v>
      </c>
    </row>
    <row r="5" s="54" customFormat="true" ht="19.5" hidden="false" customHeight="true" outlineLevel="0" collapsed="false">
      <c r="A5" s="55" t="s">
        <v>33</v>
      </c>
      <c r="B5" s="53" t="s">
        <v>34</v>
      </c>
      <c r="C5" s="56" t="s">
        <v>35</v>
      </c>
      <c r="D5" s="57" t="s">
        <v>36</v>
      </c>
      <c r="F5" s="58" t="s">
        <v>14</v>
      </c>
      <c r="G5" s="56" t="s">
        <v>27</v>
      </c>
      <c r="H5" s="57" t="s">
        <v>37</v>
      </c>
    </row>
    <row r="6" s="54" customFormat="true" ht="19.5" hidden="false" customHeight="true" outlineLevel="0" collapsed="false">
      <c r="A6" s="55"/>
      <c r="B6" s="53"/>
      <c r="C6" s="59" t="s">
        <v>38</v>
      </c>
      <c r="D6" s="60" t="s">
        <v>39</v>
      </c>
      <c r="F6" s="58"/>
      <c r="G6" s="59" t="s">
        <v>40</v>
      </c>
      <c r="H6" s="60" t="s">
        <v>41</v>
      </c>
    </row>
    <row r="7" s="54" customFormat="true" ht="19.5" hidden="false" customHeight="true" outlineLevel="0" collapsed="false">
      <c r="A7" s="55" t="s">
        <v>42</v>
      </c>
      <c r="B7" s="61" t="s">
        <v>43</v>
      </c>
      <c r="C7" s="56" t="s">
        <v>44</v>
      </c>
      <c r="D7" s="57" t="s">
        <v>45</v>
      </c>
      <c r="F7" s="58" t="s">
        <v>16</v>
      </c>
      <c r="G7" s="56" t="s">
        <v>27</v>
      </c>
      <c r="H7" s="57" t="s">
        <v>46</v>
      </c>
    </row>
    <row r="8" s="54" customFormat="true" ht="19.5" hidden="false" customHeight="true" outlineLevel="0" collapsed="false">
      <c r="A8" s="55"/>
      <c r="B8" s="61"/>
      <c r="C8" s="59" t="s">
        <v>47</v>
      </c>
      <c r="D8" s="60" t="s">
        <v>46</v>
      </c>
      <c r="F8" s="58"/>
      <c r="G8" s="59" t="s">
        <v>48</v>
      </c>
      <c r="H8" s="60" t="s">
        <v>49</v>
      </c>
    </row>
    <row r="9" s="54" customFormat="true" ht="19.5" hidden="false" customHeight="true" outlineLevel="0" collapsed="false">
      <c r="A9" s="55" t="s">
        <v>50</v>
      </c>
      <c r="B9" s="62" t="s">
        <v>51</v>
      </c>
      <c r="C9" s="56" t="s">
        <v>25</v>
      </c>
      <c r="D9" s="57" t="s">
        <v>52</v>
      </c>
      <c r="F9" s="58" t="s">
        <v>18</v>
      </c>
      <c r="G9" s="56" t="s">
        <v>27</v>
      </c>
      <c r="H9" s="57" t="s">
        <v>53</v>
      </c>
    </row>
    <row r="10" s="54" customFormat="true" ht="19.5" hidden="false" customHeight="true" outlineLevel="0" collapsed="false">
      <c r="A10" s="55"/>
      <c r="B10" s="63" t="s">
        <v>54</v>
      </c>
      <c r="C10" s="59" t="s">
        <v>29</v>
      </c>
      <c r="D10" s="60" t="s">
        <v>55</v>
      </c>
      <c r="F10" s="58"/>
      <c r="G10" s="59" t="s">
        <v>40</v>
      </c>
      <c r="H10" s="60" t="s">
        <v>56</v>
      </c>
    </row>
    <row r="11" s="54" customFormat="true" ht="6" hidden="false" customHeight="true" outlineLevel="0" collapsed="false">
      <c r="A11" s="51"/>
      <c r="B11" s="64"/>
      <c r="D11" s="65"/>
      <c r="H11" s="65"/>
    </row>
    <row r="12" s="67" customFormat="true" ht="12.75" hidden="false" customHeight="false" outlineLevel="0" collapsed="false">
      <c r="A12" s="66"/>
      <c r="D12" s="68"/>
      <c r="F12" s="69" t="s">
        <v>57</v>
      </c>
      <c r="H12" s="68"/>
    </row>
    <row r="13" s="67" customFormat="true" ht="12.75" hidden="false" customHeight="false" outlineLevel="0" collapsed="false">
      <c r="A13" s="66"/>
      <c r="D13" s="68"/>
      <c r="F13" s="69" t="s">
        <v>58</v>
      </c>
      <c r="H13" s="68"/>
    </row>
    <row r="14" s="67" customFormat="true" ht="12.75" hidden="false" customHeight="false" outlineLevel="0" collapsed="false">
      <c r="A14" s="66"/>
      <c r="D14" s="68"/>
      <c r="F14" s="69" t="s">
        <v>59</v>
      </c>
      <c r="H14" s="68"/>
    </row>
    <row r="15" s="67" customFormat="true" ht="12.75" hidden="false" customHeight="false" outlineLevel="0" collapsed="false">
      <c r="A15" s="66"/>
      <c r="B15" s="70" t="s">
        <v>60</v>
      </c>
      <c r="C15" s="70" t="s">
        <v>60</v>
      </c>
      <c r="D15" s="68"/>
      <c r="F15" s="69" t="s">
        <v>61</v>
      </c>
      <c r="H15" s="68"/>
      <c r="I15" s="71"/>
      <c r="J15" s="71"/>
    </row>
    <row r="16" s="67" customFormat="true" ht="12.75" hidden="false" customHeight="false" outlineLevel="0" collapsed="false">
      <c r="A16" s="72"/>
      <c r="B16" s="73" t="n">
        <f aca="false">IF(SIMULATEUR!C4&lt;=750,SIMULATEUR!C4*0.75%,IF(SIMULATEUR!C4&gt;=751,SIMULATEUR!C4*1.3%,IF(SIMULATEUR!C4&gt;=961,SIMULATEUR!C4*1.5%)))</f>
        <v>0</v>
      </c>
      <c r="C16" s="74" t="n">
        <f aca="false">IF(SIMULATEUR!C4&lt;=392,SIMULATEUR!C4*0.051%,IF(SIMULATEUR!C4&gt;=392,SIMULATEUR!C4*0.051%))</f>
        <v>0</v>
      </c>
      <c r="D16" s="68"/>
      <c r="F16" s="75" t="s">
        <v>62</v>
      </c>
      <c r="H16" s="68"/>
      <c r="I16" s="71"/>
      <c r="J16" s="71"/>
    </row>
    <row r="17" s="67" customFormat="true" ht="12.75" hidden="false" customHeight="false" outlineLevel="0" collapsed="false">
      <c r="A17" s="72"/>
      <c r="B17" s="73"/>
      <c r="C17" s="74"/>
      <c r="D17" s="68"/>
      <c r="F17" s="75" t="s">
        <v>63</v>
      </c>
      <c r="H17" s="68"/>
      <c r="I17" s="71"/>
      <c r="J17" s="71"/>
    </row>
    <row r="18" s="67" customFormat="true" ht="12.75" hidden="false" customHeight="false" outlineLevel="0" collapsed="false">
      <c r="A18" s="72"/>
      <c r="B18" s="73" t="n">
        <f aca="false">IF(SIMULATEUR!C4&lt;=750,SIMULATEUR!C4*0.32%,IF(SIMULATEUR!C4&gt;=751,SIMULATEUR!C4*0.9%,IF(SIMULATEUR!C4&gt;=961,SIMULATEUR!C4*1%)))</f>
        <v>0</v>
      </c>
      <c r="C18" s="74" t="n">
        <f aca="false">IF(SIMULATEUR!C4&lt;=894,SIMULATEUR!C4*0.47%,IF(SIMULATEUR!C4&gt;=894,SIMULATEUR!C4*0.47%))</f>
        <v>0</v>
      </c>
      <c r="D18" s="68"/>
      <c r="F18" s="75" t="s">
        <v>64</v>
      </c>
      <c r="H18" s="68"/>
      <c r="I18" s="71"/>
      <c r="J18" s="71"/>
    </row>
    <row r="19" s="67" customFormat="true" ht="12.75" hidden="false" customHeight="false" outlineLevel="0" collapsed="false">
      <c r="A19" s="72"/>
      <c r="B19" s="73"/>
      <c r="C19" s="74"/>
      <c r="D19" s="68"/>
      <c r="F19" s="75" t="s">
        <v>65</v>
      </c>
      <c r="H19" s="68"/>
      <c r="I19" s="71"/>
      <c r="J19" s="71"/>
    </row>
    <row r="20" s="67" customFormat="true" ht="12.75" hidden="false" customHeight="false" outlineLevel="0" collapsed="false">
      <c r="A20" s="72"/>
      <c r="B20" s="73" t="n">
        <f aca="false">IF(SIMULATEUR!C4&lt;=750,SIMULATEUR!C4*0.6%,IF(SIMULATEUR!C4&gt;=751,SIMULATEUR!C4*1%,IF(SIMULATEUR!C4&gt;=961,SIMULATEUR!C4*1.05%)))</f>
        <v>0</v>
      </c>
      <c r="C20" s="74" t="n">
        <f aca="false">IF(SIMULATEUR!C4&lt;=1259,SIMULATEUR!C4*0.27%,IF(SIMULATEUR!C4&gt;=1259,SIMULATEUR!C4*0.27%))</f>
        <v>0</v>
      </c>
      <c r="D20" s="68"/>
      <c r="F20" s="75" t="s">
        <v>66</v>
      </c>
      <c r="H20" s="68"/>
      <c r="I20" s="71"/>
      <c r="J20" s="71"/>
    </row>
    <row r="21" s="67" customFormat="true" ht="12.75" hidden="false" customHeight="false" outlineLevel="0" collapsed="false">
      <c r="A21" s="72"/>
      <c r="B21" s="73"/>
      <c r="C21" s="74"/>
      <c r="D21" s="68"/>
      <c r="F21" s="75" t="s">
        <v>67</v>
      </c>
      <c r="H21" s="68"/>
      <c r="I21" s="71"/>
      <c r="J21" s="71"/>
    </row>
    <row r="22" s="67" customFormat="true" ht="12.75" hidden="false" customHeight="false" outlineLevel="0" collapsed="false">
      <c r="A22" s="76"/>
      <c r="B22" s="73" t="n">
        <f aca="false">IF(SIMULATEUR!C4&lt;=750,SIMULATEUR!C4*0.15%,IF(SIMULATEUR!C4&gt;=751,SIMULATEUR!C4*0.45%,IF(SIMULATEUR!C4&gt;=961,SIMULATEUR!C4*0.5%)))</f>
        <v>0</v>
      </c>
      <c r="C22" s="74" t="n">
        <f aca="false">IF(SIMULATEUR!C4&lt;=392,SIMULATEUR!C4*0.204%,IF(SIMULATEUR!C4&gt;=392,SIMULATEUR!C4*0.204%))</f>
        <v>0</v>
      </c>
      <c r="D22" s="68"/>
      <c r="F22" s="75" t="s">
        <v>68</v>
      </c>
      <c r="H22" s="68"/>
      <c r="I22" s="71"/>
      <c r="J22" s="71"/>
    </row>
    <row r="23" s="67" customFormat="true" ht="12.75" hidden="false" customHeight="false" outlineLevel="0" collapsed="false">
      <c r="A23" s="76"/>
      <c r="B23" s="73"/>
      <c r="C23" s="74"/>
      <c r="D23" s="68"/>
      <c r="F23" s="69" t="s">
        <v>69</v>
      </c>
      <c r="H23" s="68"/>
      <c r="I23" s="71"/>
      <c r="J23" s="71"/>
    </row>
    <row r="24" customFormat="false" ht="14.25" hidden="false" customHeight="false" outlineLevel="0" collapsed="false">
      <c r="A24" s="76"/>
      <c r="B24" s="77"/>
      <c r="I24" s="78"/>
      <c r="J24" s="78"/>
    </row>
    <row r="25" customFormat="false" ht="14.25" hidden="false" customHeight="false" outlineLevel="0" collapsed="false">
      <c r="I25" s="78"/>
      <c r="J25" s="78"/>
    </row>
    <row r="26" customFormat="false" ht="14.25" hidden="false" customHeight="false" outlineLevel="0" collapsed="false">
      <c r="I26" s="78"/>
      <c r="J26" s="78"/>
    </row>
  </sheetData>
  <sheetProtection sheet="true" password="ca4b" objects="true" scenarios="true"/>
  <mergeCells count="23">
    <mergeCell ref="B2:C2"/>
    <mergeCell ref="F2:G2"/>
    <mergeCell ref="A3:A4"/>
    <mergeCell ref="B3:B4"/>
    <mergeCell ref="F3:F4"/>
    <mergeCell ref="A5:A6"/>
    <mergeCell ref="B5:B6"/>
    <mergeCell ref="F5:F6"/>
    <mergeCell ref="A7:A8"/>
    <mergeCell ref="B7:B8"/>
    <mergeCell ref="F7:F8"/>
    <mergeCell ref="A9:A10"/>
    <mergeCell ref="F9:F10"/>
    <mergeCell ref="A16:A20"/>
    <mergeCell ref="B16:B17"/>
    <mergeCell ref="C16:C17"/>
    <mergeCell ref="B18:B19"/>
    <mergeCell ref="C18:C19"/>
    <mergeCell ref="B20:B21"/>
    <mergeCell ref="C20:C21"/>
    <mergeCell ref="A22:A24"/>
    <mergeCell ref="B22:B23"/>
    <mergeCell ref="C22:C2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2023-07-27T13:54:49Z</dcterms:created>
  <dc:creator>Cédric CHARLES</dc:creator>
  <dc:description/>
  <dc:language>fr-FR</dc:language>
  <cp:lastModifiedBy/>
  <dcterms:modified xsi:type="dcterms:W3CDTF">2023-08-25T12:05:19Z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